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35" windowWidth="25065" windowHeight="12360"/>
  </bookViews>
  <sheets>
    <sheet name="CalcSheet SRX10" sheetId="1" r:id="rId1"/>
    <sheet name="HelpSheet" sheetId="2" state="hidden" r:id="rId2"/>
    <sheet name="Instruction" sheetId="3" r:id="rId3"/>
  </sheets>
  <calcPr calcId="145621"/>
</workbook>
</file>

<file path=xl/calcChain.xml><?xml version="1.0" encoding="utf-8"?>
<calcChain xmlns="http://schemas.openxmlformats.org/spreadsheetml/2006/main">
  <c r="H21" i="1" l="1"/>
  <c r="Y15" i="1"/>
  <c r="X15" i="1"/>
  <c r="V15" i="1"/>
  <c r="B15" i="1"/>
  <c r="V11" i="1"/>
  <c r="V10" i="1"/>
  <c r="B10" i="1"/>
  <c r="Z15" i="1" l="1"/>
  <c r="D15" i="1"/>
  <c r="F15" i="1"/>
  <c r="H15" i="1"/>
  <c r="J15" i="1"/>
  <c r="L15" i="1"/>
  <c r="N15" i="1"/>
  <c r="P15" i="1"/>
  <c r="R15" i="1"/>
  <c r="T15" i="1"/>
  <c r="H22" i="1" l="1"/>
  <c r="H25" i="1"/>
  <c r="T13" i="1"/>
  <c r="R13" i="1"/>
  <c r="P13" i="1"/>
  <c r="N13" i="1"/>
  <c r="L13" i="1"/>
  <c r="J13" i="1"/>
  <c r="H13" i="1"/>
  <c r="F13" i="1"/>
  <c r="D13" i="1"/>
  <c r="B13" i="1"/>
  <c r="T12" i="1"/>
  <c r="R12" i="1"/>
  <c r="P12" i="1"/>
  <c r="N12" i="1"/>
  <c r="L12" i="1"/>
  <c r="J12" i="1"/>
  <c r="H12" i="1"/>
  <c r="F12" i="1"/>
  <c r="D12" i="1"/>
  <c r="B12" i="1"/>
  <c r="T11" i="1"/>
  <c r="R11" i="1"/>
  <c r="P11" i="1"/>
  <c r="N11" i="1"/>
  <c r="L11" i="1"/>
  <c r="J11" i="1"/>
  <c r="H11" i="1"/>
  <c r="F11" i="1"/>
  <c r="D11" i="1"/>
  <c r="B11" i="1"/>
  <c r="T10" i="1"/>
  <c r="R10" i="1"/>
  <c r="P10" i="1"/>
  <c r="N10" i="1"/>
  <c r="L10" i="1"/>
  <c r="J10" i="1"/>
  <c r="H10" i="1"/>
  <c r="F10" i="1"/>
  <c r="D10" i="1"/>
  <c r="H27" i="1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3" i="2"/>
</calcChain>
</file>

<file path=xl/sharedStrings.xml><?xml version="1.0" encoding="utf-8"?>
<sst xmlns="http://schemas.openxmlformats.org/spreadsheetml/2006/main" count="100" uniqueCount="59">
  <si>
    <t>Slot1</t>
  </si>
  <si>
    <t>FCX10G</t>
  </si>
  <si>
    <t>CSX4</t>
  </si>
  <si>
    <t>Slot2</t>
  </si>
  <si>
    <t>Slot3</t>
  </si>
  <si>
    <t>Slot4</t>
  </si>
  <si>
    <t>Slot5</t>
  </si>
  <si>
    <t>Slot6</t>
  </si>
  <si>
    <t>Slot7</t>
  </si>
  <si>
    <t>Slot8</t>
  </si>
  <si>
    <t>Slot9</t>
  </si>
  <si>
    <t>Slot10</t>
  </si>
  <si>
    <t>Agent</t>
  </si>
  <si>
    <t>Power1</t>
  </si>
  <si>
    <t>Power2</t>
  </si>
  <si>
    <t>&lt;empty&gt;</t>
  </si>
  <si>
    <t>SCX2</t>
  </si>
  <si>
    <t>SCX2e</t>
  </si>
  <si>
    <t>SPX100-AC</t>
  </si>
  <si>
    <t>SPX100-DC</t>
  </si>
  <si>
    <t>Powercalculation:</t>
  </si>
  <si>
    <t>Remaining power:</t>
  </si>
  <si>
    <t>Used power:</t>
  </si>
  <si>
    <t>Available power:</t>
  </si>
  <si>
    <t>Gerät</t>
  </si>
  <si>
    <t>CEX2</t>
  </si>
  <si>
    <t>Rlast / Ohm</t>
  </si>
  <si>
    <t>CFX2</t>
  </si>
  <si>
    <t>EDX100</t>
  </si>
  <si>
    <t>EDX1000</t>
  </si>
  <si>
    <t>R250</t>
  </si>
  <si>
    <t>EDX1000lite</t>
  </si>
  <si>
    <t>R33</t>
  </si>
  <si>
    <t>EDX1002</t>
  </si>
  <si>
    <t>EDX1006e</t>
  </si>
  <si>
    <t>EDX1002vm</t>
  </si>
  <si>
    <t>EDX1006vm</t>
  </si>
  <si>
    <t>R229</t>
  </si>
  <si>
    <t>R481</t>
  </si>
  <si>
    <t>EDX1008</t>
  </si>
  <si>
    <t>R223 + R434</t>
  </si>
  <si>
    <t>FCX4G</t>
  </si>
  <si>
    <t>FCX4G2</t>
  </si>
  <si>
    <t>R2 + R2A</t>
  </si>
  <si>
    <t>additional</t>
  </si>
  <si>
    <t>R21 + R21A</t>
  </si>
  <si>
    <t>FCX10G2</t>
  </si>
  <si>
    <t>R2</t>
  </si>
  <si>
    <t>R21</t>
  </si>
  <si>
    <t>----------</t>
  </si>
  <si>
    <t>Redundancy</t>
  </si>
  <si>
    <t>Power Calculation Sheet for SRX10</t>
  </si>
  <si>
    <t>SRX10</t>
  </si>
  <si>
    <t>ISX</t>
  </si>
  <si>
    <t>Rear</t>
  </si>
  <si>
    <t>SAX24</t>
  </si>
  <si>
    <t>SCX2e/GS1</t>
  </si>
  <si>
    <t>SCX2e/GS2</t>
  </si>
  <si>
    <t>(for help see Instructions)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</si>
</sst>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\W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0" fillId="0" borderId="0" xfId="0" applyProtection="1"/>
    <xf numFmtId="0" fontId="5" fillId="3" borderId="0" xfId="0" applyFont="1" applyFill="1" applyProtection="1"/>
    <xf numFmtId="0" fontId="0" fillId="3" borderId="2" xfId="0" applyFill="1" applyBorder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164" fontId="0" fillId="3" borderId="0" xfId="0" applyNumberFormat="1" applyFill="1" applyAlignment="1" applyProtection="1">
      <alignment horizontal="center"/>
    </xf>
    <xf numFmtId="164" fontId="0" fillId="3" borderId="0" xfId="0" applyNumberFormat="1" applyFill="1" applyProtection="1"/>
    <xf numFmtId="0" fontId="4" fillId="3" borderId="0" xfId="0" applyFont="1" applyFill="1" applyProtection="1"/>
    <xf numFmtId="0" fontId="0" fillId="3" borderId="0" xfId="0" quotePrefix="1" applyFill="1" applyProtection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3" fillId="3" borderId="0" xfId="0" applyFont="1" applyFill="1" applyProtection="1"/>
    <xf numFmtId="0" fontId="1" fillId="3" borderId="2" xfId="0" applyFont="1" applyFill="1" applyBorder="1" applyProtection="1"/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</xf>
    <xf numFmtId="165" fontId="8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</xf>
    <xf numFmtId="165" fontId="8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/>
    </xf>
    <xf numFmtId="165" fontId="8" fillId="3" borderId="22" xfId="0" applyNumberFormat="1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165" fontId="8" fillId="3" borderId="24" xfId="0" applyNumberFormat="1" applyFont="1" applyFill="1" applyBorder="1" applyAlignment="1" applyProtection="1">
      <alignment horizontal="center"/>
    </xf>
    <xf numFmtId="165" fontId="0" fillId="3" borderId="0" xfId="0" applyNumberFormat="1" applyFill="1" applyAlignment="1" applyProtection="1">
      <alignment horizontal="center"/>
    </xf>
    <xf numFmtId="0" fontId="0" fillId="3" borderId="14" xfId="0" applyFill="1" applyBorder="1" applyProtection="1"/>
    <xf numFmtId="0" fontId="0" fillId="4" borderId="25" xfId="0" applyFill="1" applyBorder="1" applyProtection="1"/>
    <xf numFmtId="0" fontId="0" fillId="4" borderId="9" xfId="0" applyFill="1" applyBorder="1" applyProtection="1"/>
    <xf numFmtId="0" fontId="0" fillId="4" borderId="10" xfId="0" applyFill="1" applyBorder="1" applyProtection="1"/>
    <xf numFmtId="0" fontId="6" fillId="4" borderId="9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9" fillId="4" borderId="26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0" fillId="3" borderId="20" xfId="0" applyFont="1" applyFill="1" applyBorder="1" applyAlignment="1" applyProtection="1">
      <alignment vertical="top" wrapText="1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/>
    <xf numFmtId="0" fontId="1" fillId="3" borderId="13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6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165" fontId="4" fillId="3" borderId="0" xfId="0" applyNumberFormat="1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65" fontId="4" fillId="3" borderId="0" xfId="0" applyNumberFormat="1" applyFont="1" applyFill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/>
    </xf>
    <xf numFmtId="0" fontId="13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Protection="1">
      <protection locked="0"/>
    </xf>
    <xf numFmtId="0" fontId="12" fillId="3" borderId="0" xfId="1" applyFont="1" applyFill="1" applyProtection="1">
      <protection locked="0"/>
    </xf>
  </cellXfs>
  <cellStyles count="2">
    <cellStyle name="Hyperlink" xfId="1" builtinId="8"/>
    <cellStyle name="Standard" xfId="0" builtinId="0"/>
  </cellStyles>
  <dxfs count="4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0000FF"/>
      <color rgb="FFC00000"/>
      <color rgb="FFC0504D"/>
      <color rgb="FFF79646"/>
      <color rgb="FF4F81BD"/>
      <color rgb="FFFCD5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CalcSheet SRX10'!A1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16</xdr:row>
      <xdr:rowOff>114300</xdr:rowOff>
    </xdr:from>
    <xdr:to>
      <xdr:col>24</xdr:col>
      <xdr:colOff>561975</xdr:colOff>
      <xdr:row>37</xdr:row>
      <xdr:rowOff>66675</xdr:rowOff>
    </xdr:to>
    <xdr:sp macro="" textlink="">
      <xdr:nvSpPr>
        <xdr:cNvPr id="4" name="Rechteck 3"/>
        <xdr:cNvSpPr/>
      </xdr:nvSpPr>
      <xdr:spPr>
        <a:xfrm>
          <a:off x="5133975" y="4229100"/>
          <a:ext cx="6886575" cy="44100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19</xdr:col>
      <xdr:colOff>145333</xdr:colOff>
      <xdr:row>0</xdr:row>
      <xdr:rowOff>66675</xdr:rowOff>
    </xdr:from>
    <xdr:to>
      <xdr:col>25</xdr:col>
      <xdr:colOff>666750</xdr:colOff>
      <xdr:row>2</xdr:row>
      <xdr:rowOff>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483" y="66675"/>
          <a:ext cx="4007567" cy="552450"/>
        </a:xfrm>
        <a:prstGeom prst="rect">
          <a:avLst/>
        </a:prstGeom>
      </xdr:spPr>
    </xdr:pic>
    <xdr:clientData/>
  </xdr:twoCellAnchor>
  <xdr:twoCellAnchor editAs="oneCell">
    <xdr:from>
      <xdr:col>12</xdr:col>
      <xdr:colOff>400051</xdr:colOff>
      <xdr:row>1</xdr:row>
      <xdr:rowOff>341570</xdr:rowOff>
    </xdr:from>
    <xdr:to>
      <xdr:col>17</xdr:col>
      <xdr:colOff>238126</xdr:colOff>
      <xdr:row>5</xdr:row>
      <xdr:rowOff>222006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532070"/>
          <a:ext cx="2076450" cy="890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45906</xdr:colOff>
      <xdr:row>39</xdr:row>
      <xdr:rowOff>132405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61906" cy="7561905"/>
        </a:xfrm>
        <a:prstGeom prst="rect">
          <a:avLst/>
        </a:prstGeom>
      </xdr:spPr>
    </xdr:pic>
    <xdr:clientData/>
  </xdr:twoCellAnchor>
  <xdr:twoCellAnchor>
    <xdr:from>
      <xdr:col>16</xdr:col>
      <xdr:colOff>361951</xdr:colOff>
      <xdr:row>3</xdr:row>
      <xdr:rowOff>123825</xdr:rowOff>
    </xdr:from>
    <xdr:to>
      <xdr:col>18</xdr:col>
      <xdr:colOff>285750</xdr:colOff>
      <xdr:row>7</xdr:row>
      <xdr:rowOff>19050</xdr:rowOff>
    </xdr:to>
    <xdr:sp macro="" textlink="">
      <xdr:nvSpPr>
        <xdr:cNvPr id="4" name="Rechteckige Legende 3"/>
        <xdr:cNvSpPr/>
      </xdr:nvSpPr>
      <xdr:spPr>
        <a:xfrm>
          <a:off x="12553951" y="695325"/>
          <a:ext cx="1447799" cy="657225"/>
        </a:xfrm>
        <a:prstGeom prst="wedgeRectCallout">
          <a:avLst>
            <a:gd name="adj1" fmla="val -40727"/>
            <a:gd name="adj2" fmla="val 186996"/>
          </a:avLst>
        </a:prstGeom>
        <a:solidFill>
          <a:srgbClr val="F79646">
            <a:alpha val="89804"/>
          </a:srgb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>
              <a:solidFill>
                <a:schemeClr val="tx1"/>
              </a:solidFill>
            </a:rPr>
            <a:t>Select here the installed or planned module on the rear side.</a:t>
          </a:r>
        </a:p>
      </xdr:txBody>
    </xdr:sp>
    <xdr:clientData/>
  </xdr:twoCellAnchor>
  <xdr:twoCellAnchor>
    <xdr:from>
      <xdr:col>0</xdr:col>
      <xdr:colOff>638175</xdr:colOff>
      <xdr:row>10</xdr:row>
      <xdr:rowOff>161925</xdr:rowOff>
    </xdr:from>
    <xdr:to>
      <xdr:col>12</xdr:col>
      <xdr:colOff>485776</xdr:colOff>
      <xdr:row>14</xdr:row>
      <xdr:rowOff>19050</xdr:rowOff>
    </xdr:to>
    <xdr:sp macro="" textlink="">
      <xdr:nvSpPr>
        <xdr:cNvPr id="5" name="Rechteck 4"/>
        <xdr:cNvSpPr/>
      </xdr:nvSpPr>
      <xdr:spPr>
        <a:xfrm>
          <a:off x="638175" y="2066925"/>
          <a:ext cx="8991601" cy="619125"/>
        </a:xfrm>
        <a:prstGeom prst="rect">
          <a:avLst/>
        </a:prstGeom>
        <a:solidFill>
          <a:srgbClr val="F79646">
            <a:alpha val="6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723900</xdr:colOff>
      <xdr:row>10</xdr:row>
      <xdr:rowOff>161925</xdr:rowOff>
    </xdr:from>
    <xdr:to>
      <xdr:col>16</xdr:col>
      <xdr:colOff>19050</xdr:colOff>
      <xdr:row>14</xdr:row>
      <xdr:rowOff>19050</xdr:rowOff>
    </xdr:to>
    <xdr:sp macro="" textlink="">
      <xdr:nvSpPr>
        <xdr:cNvPr id="8" name="Rechteck 7"/>
        <xdr:cNvSpPr/>
      </xdr:nvSpPr>
      <xdr:spPr>
        <a:xfrm>
          <a:off x="10629900" y="2066925"/>
          <a:ext cx="1581150" cy="619125"/>
        </a:xfrm>
        <a:prstGeom prst="rect">
          <a:avLst/>
        </a:prstGeom>
        <a:solidFill>
          <a:srgbClr val="F79646">
            <a:alpha val="6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438151</xdr:colOff>
      <xdr:row>25</xdr:row>
      <xdr:rowOff>85725</xdr:rowOff>
    </xdr:from>
    <xdr:to>
      <xdr:col>9</xdr:col>
      <xdr:colOff>19051</xdr:colOff>
      <xdr:row>27</xdr:row>
      <xdr:rowOff>142875</xdr:rowOff>
    </xdr:to>
    <xdr:sp macro="" textlink="">
      <xdr:nvSpPr>
        <xdr:cNvPr id="9" name="Legende mit Linie 2 (Markierungsleiste) 8"/>
        <xdr:cNvSpPr/>
      </xdr:nvSpPr>
      <xdr:spPr>
        <a:xfrm>
          <a:off x="5010151" y="4848225"/>
          <a:ext cx="1866900" cy="438150"/>
        </a:xfrm>
        <a:prstGeom prst="accentCallout2">
          <a:avLst>
            <a:gd name="adj1" fmla="val 18750"/>
            <a:gd name="adj2" fmla="val -8333"/>
            <a:gd name="adj3" fmla="val 18750"/>
            <a:gd name="adj4" fmla="val -16667"/>
            <a:gd name="adj5" fmla="val 46171"/>
            <a:gd name="adj6" fmla="val -3483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/>
            <a:t>Automatic</a:t>
          </a:r>
          <a:r>
            <a:rPr lang="de-DE" sz="1000" baseline="0"/>
            <a:t> calculation of the available power.</a:t>
          </a:r>
          <a:endParaRPr lang="de-DE" sz="1000"/>
        </a:p>
      </xdr:txBody>
    </xdr:sp>
    <xdr:clientData/>
  </xdr:twoCellAnchor>
  <xdr:twoCellAnchor>
    <xdr:from>
      <xdr:col>7</xdr:col>
      <xdr:colOff>504826</xdr:colOff>
      <xdr:row>28</xdr:row>
      <xdr:rowOff>57150</xdr:rowOff>
    </xdr:from>
    <xdr:to>
      <xdr:col>9</xdr:col>
      <xdr:colOff>647700</xdr:colOff>
      <xdr:row>29</xdr:row>
      <xdr:rowOff>152400</xdr:rowOff>
    </xdr:to>
    <xdr:sp macro="" textlink="">
      <xdr:nvSpPr>
        <xdr:cNvPr id="10" name="Legende mit Linie 2 (Markierungsleiste) 9"/>
        <xdr:cNvSpPr/>
      </xdr:nvSpPr>
      <xdr:spPr>
        <a:xfrm>
          <a:off x="5838826" y="5391150"/>
          <a:ext cx="1666874" cy="285750"/>
        </a:xfrm>
        <a:prstGeom prst="accentCallout2">
          <a:avLst>
            <a:gd name="adj1" fmla="val 18750"/>
            <a:gd name="adj2" fmla="val -8333"/>
            <a:gd name="adj3" fmla="val 18750"/>
            <a:gd name="adj4" fmla="val -16667"/>
            <a:gd name="adj5" fmla="val -20078"/>
            <a:gd name="adj6" fmla="val -882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/>
            <a:t>Is redundancy foreseen?</a:t>
          </a:r>
        </a:p>
      </xdr:txBody>
    </xdr:sp>
    <xdr:clientData/>
  </xdr:twoCellAnchor>
  <xdr:twoCellAnchor>
    <xdr:from>
      <xdr:col>7</xdr:col>
      <xdr:colOff>19051</xdr:colOff>
      <xdr:row>30</xdr:row>
      <xdr:rowOff>161925</xdr:rowOff>
    </xdr:from>
    <xdr:to>
      <xdr:col>9</xdr:col>
      <xdr:colOff>361951</xdr:colOff>
      <xdr:row>33</xdr:row>
      <xdr:rowOff>19050</xdr:rowOff>
    </xdr:to>
    <xdr:sp macro="" textlink="">
      <xdr:nvSpPr>
        <xdr:cNvPr id="11" name="Legende mit Linie 2 (Markierungsleiste) 10"/>
        <xdr:cNvSpPr/>
      </xdr:nvSpPr>
      <xdr:spPr>
        <a:xfrm>
          <a:off x="5353051" y="5876925"/>
          <a:ext cx="1866900" cy="428625"/>
        </a:xfrm>
        <a:prstGeom prst="accentCallout2">
          <a:avLst>
            <a:gd name="adj1" fmla="val 18750"/>
            <a:gd name="adj2" fmla="val -8333"/>
            <a:gd name="adj3" fmla="val 18750"/>
            <a:gd name="adj4" fmla="val -16667"/>
            <a:gd name="adj5" fmla="val 35754"/>
            <a:gd name="adj6" fmla="val -53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/>
            <a:t>Automatic</a:t>
          </a:r>
          <a:r>
            <a:rPr lang="de-DE" sz="1000" baseline="0"/>
            <a:t> calculation of the consumed power.</a:t>
          </a:r>
          <a:endParaRPr lang="de-DE" sz="1000"/>
        </a:p>
      </xdr:txBody>
    </xdr:sp>
    <xdr:clientData/>
  </xdr:twoCellAnchor>
  <xdr:twoCellAnchor>
    <xdr:from>
      <xdr:col>7</xdr:col>
      <xdr:colOff>123826</xdr:colOff>
      <xdr:row>35</xdr:row>
      <xdr:rowOff>66675</xdr:rowOff>
    </xdr:from>
    <xdr:to>
      <xdr:col>9</xdr:col>
      <xdr:colOff>466726</xdr:colOff>
      <xdr:row>37</xdr:row>
      <xdr:rowOff>104775</xdr:rowOff>
    </xdr:to>
    <xdr:sp macro="" textlink="">
      <xdr:nvSpPr>
        <xdr:cNvPr id="12" name="Legende mit Linie 2 (Markierungsleiste) 11"/>
        <xdr:cNvSpPr/>
      </xdr:nvSpPr>
      <xdr:spPr>
        <a:xfrm>
          <a:off x="5457826" y="6734175"/>
          <a:ext cx="1866900" cy="419100"/>
        </a:xfrm>
        <a:prstGeom prst="accentCallout2">
          <a:avLst>
            <a:gd name="adj1" fmla="val 18750"/>
            <a:gd name="adj2" fmla="val -8333"/>
            <a:gd name="adj3" fmla="val 18750"/>
            <a:gd name="adj4" fmla="val -16667"/>
            <a:gd name="adj5" fmla="val -45496"/>
            <a:gd name="adj6" fmla="val -577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/>
            <a:t>Automatic</a:t>
          </a:r>
          <a:r>
            <a:rPr lang="de-DE" sz="1000" baseline="0"/>
            <a:t> calculation of the remaining power.</a:t>
          </a:r>
          <a:endParaRPr lang="de-DE" sz="1000"/>
        </a:p>
      </xdr:txBody>
    </xdr:sp>
    <xdr:clientData/>
  </xdr:twoCellAnchor>
  <xdr:twoCellAnchor>
    <xdr:from>
      <xdr:col>0</xdr:col>
      <xdr:colOff>638175</xdr:colOff>
      <xdr:row>14</xdr:row>
      <xdr:rowOff>85725</xdr:rowOff>
    </xdr:from>
    <xdr:to>
      <xdr:col>13</xdr:col>
      <xdr:colOff>647700</xdr:colOff>
      <xdr:row>18</xdr:row>
      <xdr:rowOff>57150</xdr:rowOff>
    </xdr:to>
    <xdr:sp macro="" textlink="">
      <xdr:nvSpPr>
        <xdr:cNvPr id="14" name="Rechteck 13"/>
        <xdr:cNvSpPr/>
      </xdr:nvSpPr>
      <xdr:spPr>
        <a:xfrm>
          <a:off x="638175" y="2752725"/>
          <a:ext cx="9915525" cy="733425"/>
        </a:xfrm>
        <a:prstGeom prst="rect">
          <a:avLst/>
        </a:prstGeom>
        <a:solidFill>
          <a:srgbClr val="C00000">
            <a:alpha val="6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733425</xdr:colOff>
      <xdr:row>3</xdr:row>
      <xdr:rowOff>47625</xdr:rowOff>
    </xdr:from>
    <xdr:to>
      <xdr:col>3</xdr:col>
      <xdr:colOff>304801</xdr:colOff>
      <xdr:row>4</xdr:row>
      <xdr:rowOff>104775</xdr:rowOff>
    </xdr:to>
    <xdr:sp macro="" textlink="">
      <xdr:nvSpPr>
        <xdr:cNvPr id="15" name="Textfeld 14">
          <a:hlinkClick xmlns:r="http://schemas.openxmlformats.org/officeDocument/2006/relationships" r:id="rId2"/>
        </xdr:cNvPr>
        <xdr:cNvSpPr txBox="1"/>
      </xdr:nvSpPr>
      <xdr:spPr>
        <a:xfrm>
          <a:off x="733425" y="619125"/>
          <a:ext cx="185737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u="sng">
              <a:solidFill>
                <a:srgbClr val="0000FF"/>
              </a:solidFill>
            </a:rPr>
            <a:t>go back to Calculation Sheet</a:t>
          </a:r>
        </a:p>
      </xdr:txBody>
    </xdr:sp>
    <xdr:clientData/>
  </xdr:twoCellAnchor>
  <xdr:twoCellAnchor>
    <xdr:from>
      <xdr:col>12</xdr:col>
      <xdr:colOff>600075</xdr:colOff>
      <xdr:row>10</xdr:row>
      <xdr:rowOff>161925</xdr:rowOff>
    </xdr:from>
    <xdr:to>
      <xdr:col>13</xdr:col>
      <xdr:colOff>638175</xdr:colOff>
      <xdr:row>14</xdr:row>
      <xdr:rowOff>19050</xdr:rowOff>
    </xdr:to>
    <xdr:sp macro="" textlink="">
      <xdr:nvSpPr>
        <xdr:cNvPr id="16" name="Rechteck 15"/>
        <xdr:cNvSpPr/>
      </xdr:nvSpPr>
      <xdr:spPr>
        <a:xfrm>
          <a:off x="9744075" y="2066925"/>
          <a:ext cx="800100" cy="619125"/>
        </a:xfrm>
        <a:prstGeom prst="rect">
          <a:avLst/>
        </a:prstGeom>
        <a:solidFill>
          <a:srgbClr val="F79646">
            <a:alpha val="6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142875</xdr:colOff>
      <xdr:row>10</xdr:row>
      <xdr:rowOff>152400</xdr:rowOff>
    </xdr:from>
    <xdr:to>
      <xdr:col>17</xdr:col>
      <xdr:colOff>19050</xdr:colOff>
      <xdr:row>14</xdr:row>
      <xdr:rowOff>9525</xdr:rowOff>
    </xdr:to>
    <xdr:sp macro="" textlink="">
      <xdr:nvSpPr>
        <xdr:cNvPr id="17" name="Rechteck 16"/>
        <xdr:cNvSpPr/>
      </xdr:nvSpPr>
      <xdr:spPr>
        <a:xfrm>
          <a:off x="12334875" y="2057400"/>
          <a:ext cx="638175" cy="619125"/>
        </a:xfrm>
        <a:prstGeom prst="rect">
          <a:avLst/>
        </a:prstGeom>
        <a:solidFill>
          <a:srgbClr val="F79646">
            <a:alpha val="6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190500</xdr:colOff>
      <xdr:row>22</xdr:row>
      <xdr:rowOff>9526</xdr:rowOff>
    </xdr:from>
    <xdr:to>
      <xdr:col>12</xdr:col>
      <xdr:colOff>295275</xdr:colOff>
      <xdr:row>24</xdr:row>
      <xdr:rowOff>47625</xdr:rowOff>
    </xdr:to>
    <xdr:sp macro="" textlink="">
      <xdr:nvSpPr>
        <xdr:cNvPr id="6" name="Rechteckige Legende 5"/>
        <xdr:cNvSpPr/>
      </xdr:nvSpPr>
      <xdr:spPr>
        <a:xfrm>
          <a:off x="7810500" y="4200526"/>
          <a:ext cx="1628775" cy="419099"/>
        </a:xfrm>
        <a:prstGeom prst="wedgeRectCallout">
          <a:avLst>
            <a:gd name="adj1" fmla="val 80910"/>
            <a:gd name="adj2" fmla="val -483031"/>
          </a:avLst>
        </a:prstGeom>
        <a:solidFill>
          <a:srgbClr val="F79646">
            <a:alpha val="89804"/>
          </a:srgb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>
              <a:solidFill>
                <a:schemeClr val="tx1"/>
              </a:solidFill>
            </a:rPr>
            <a:t>Select here the installed or planned agent module.</a:t>
          </a:r>
        </a:p>
      </xdr:txBody>
    </xdr:sp>
    <xdr:clientData/>
  </xdr:twoCellAnchor>
  <xdr:twoCellAnchor>
    <xdr:from>
      <xdr:col>15</xdr:col>
      <xdr:colOff>0</xdr:colOff>
      <xdr:row>22</xdr:row>
      <xdr:rowOff>28575</xdr:rowOff>
    </xdr:from>
    <xdr:to>
      <xdr:col>17</xdr:col>
      <xdr:colOff>57150</xdr:colOff>
      <xdr:row>24</xdr:row>
      <xdr:rowOff>95250</xdr:rowOff>
    </xdr:to>
    <xdr:sp macro="" textlink="">
      <xdr:nvSpPr>
        <xdr:cNvPr id="7" name="Rechteckige Legende 6"/>
        <xdr:cNvSpPr/>
      </xdr:nvSpPr>
      <xdr:spPr>
        <a:xfrm>
          <a:off x="11430000" y="4219575"/>
          <a:ext cx="1581150" cy="447675"/>
        </a:xfrm>
        <a:prstGeom prst="wedgeRectCallout">
          <a:avLst>
            <a:gd name="adj1" fmla="val -50845"/>
            <a:gd name="adj2" fmla="val -444148"/>
          </a:avLst>
        </a:prstGeom>
        <a:solidFill>
          <a:srgbClr val="F79646">
            <a:alpha val="89804"/>
          </a:srgb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>
              <a:solidFill>
                <a:schemeClr val="tx1"/>
              </a:solidFill>
            </a:rPr>
            <a:t>Select here the installed or planned power modules.</a:t>
          </a:r>
        </a:p>
      </xdr:txBody>
    </xdr:sp>
    <xdr:clientData/>
  </xdr:twoCellAnchor>
  <xdr:twoCellAnchor>
    <xdr:from>
      <xdr:col>0</xdr:col>
      <xdr:colOff>752476</xdr:colOff>
      <xdr:row>21</xdr:row>
      <xdr:rowOff>95249</xdr:rowOff>
    </xdr:from>
    <xdr:to>
      <xdr:col>3</xdr:col>
      <xdr:colOff>485776</xdr:colOff>
      <xdr:row>27</xdr:row>
      <xdr:rowOff>28575</xdr:rowOff>
    </xdr:to>
    <xdr:sp macro="" textlink="">
      <xdr:nvSpPr>
        <xdr:cNvPr id="13" name="Abgerundete rechteckige Legende 12"/>
        <xdr:cNvSpPr/>
      </xdr:nvSpPr>
      <xdr:spPr>
        <a:xfrm>
          <a:off x="752476" y="4095749"/>
          <a:ext cx="2019300" cy="1076326"/>
        </a:xfrm>
        <a:prstGeom prst="wedgeRoundRectCallout">
          <a:avLst>
            <a:gd name="adj1" fmla="val -13434"/>
            <a:gd name="adj2" fmla="val -129822"/>
            <a:gd name="adj3" fmla="val 16667"/>
          </a:avLst>
        </a:prstGeom>
        <a:solidFill>
          <a:srgbClr val="C0504D">
            <a:alpha val="89804"/>
          </a:srgb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/>
            <a:t>Don't forget to specify the power requirements</a:t>
          </a:r>
          <a:r>
            <a:rPr lang="de-DE" sz="1000" baseline="0"/>
            <a:t> of the planned or installed optical modules, if you aare asked for it!</a:t>
          </a:r>
          <a:endParaRPr lang="de-DE" sz="1000"/>
        </a:p>
      </xdr:txBody>
    </xdr:sp>
    <xdr:clientData/>
  </xdr:twoCellAnchor>
  <xdr:twoCellAnchor>
    <xdr:from>
      <xdr:col>0</xdr:col>
      <xdr:colOff>314324</xdr:colOff>
      <xdr:row>4</xdr:row>
      <xdr:rowOff>161925</xdr:rowOff>
    </xdr:from>
    <xdr:to>
      <xdr:col>2</xdr:col>
      <xdr:colOff>419099</xdr:colOff>
      <xdr:row>8</xdr:row>
      <xdr:rowOff>180975</xdr:rowOff>
    </xdr:to>
    <xdr:sp macro="" textlink="">
      <xdr:nvSpPr>
        <xdr:cNvPr id="3" name="Rechteckige Legende 2"/>
        <xdr:cNvSpPr/>
      </xdr:nvSpPr>
      <xdr:spPr>
        <a:xfrm>
          <a:off x="314324" y="923925"/>
          <a:ext cx="1628775" cy="781050"/>
        </a:xfrm>
        <a:prstGeom prst="wedgeRectCallout">
          <a:avLst>
            <a:gd name="adj1" fmla="val 54594"/>
            <a:gd name="adj2" fmla="val 105183"/>
          </a:avLst>
        </a:prstGeom>
        <a:solidFill>
          <a:srgbClr val="F79646">
            <a:alpha val="89804"/>
          </a:srgb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>
              <a:solidFill>
                <a:schemeClr val="tx1"/>
              </a:solidFill>
            </a:rPr>
            <a:t>Select in this fields the installed or planned modules and see the required</a:t>
          </a:r>
          <a:r>
            <a:rPr lang="de-DE" sz="1000" baseline="0">
              <a:solidFill>
                <a:schemeClr val="tx1"/>
              </a:solidFill>
            </a:rPr>
            <a:t> power</a:t>
          </a:r>
          <a:r>
            <a:rPr lang="de-DE" sz="1000">
              <a:solidFill>
                <a:schemeClr val="tx1"/>
              </a:solidFill>
            </a:rPr>
            <a:t> below.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workbookViewId="0">
      <selection activeCell="B3" sqref="B3:E3"/>
    </sheetView>
  </sheetViews>
  <sheetFormatPr baseColWidth="10" defaultRowHeight="15" x14ac:dyDescent="0.25"/>
  <cols>
    <col min="1" max="1" width="11.42578125" customWidth="1"/>
    <col min="2" max="23" width="6.7109375" customWidth="1"/>
    <col min="24" max="25" width="12.7109375" customWidth="1"/>
  </cols>
  <sheetData>
    <row r="1" spans="1:2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3.75" x14ac:dyDescent="0.5">
      <c r="A2" s="4"/>
      <c r="B2" s="5" t="s">
        <v>51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69" t="s">
        <v>58</v>
      </c>
      <c r="C3" s="69"/>
      <c r="D3" s="69"/>
      <c r="E3" s="6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5.25" customHeight="1" thickTop="1" thickBot="1" x14ac:dyDescent="0.35">
      <c r="A6" s="3"/>
      <c r="B6" s="36" t="s">
        <v>52</v>
      </c>
      <c r="C6" s="1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31"/>
      <c r="Z6" s="32"/>
      <c r="AA6" s="3"/>
    </row>
    <row r="7" spans="1:27" s="41" customFormat="1" ht="23.25" customHeight="1" thickTop="1" thickBot="1" x14ac:dyDescent="0.3">
      <c r="A7" s="37"/>
      <c r="B7" s="54" t="s">
        <v>0</v>
      </c>
      <c r="C7" s="48"/>
      <c r="D7" s="47" t="s">
        <v>3</v>
      </c>
      <c r="E7" s="48"/>
      <c r="F7" s="47" t="s">
        <v>4</v>
      </c>
      <c r="G7" s="48"/>
      <c r="H7" s="47" t="s">
        <v>5</v>
      </c>
      <c r="I7" s="48"/>
      <c r="J7" s="47" t="s">
        <v>6</v>
      </c>
      <c r="K7" s="48"/>
      <c r="L7" s="47" t="s">
        <v>7</v>
      </c>
      <c r="M7" s="48"/>
      <c r="N7" s="47" t="s">
        <v>8</v>
      </c>
      <c r="O7" s="48"/>
      <c r="P7" s="47" t="s">
        <v>9</v>
      </c>
      <c r="Q7" s="48"/>
      <c r="R7" s="47" t="s">
        <v>10</v>
      </c>
      <c r="S7" s="48"/>
      <c r="T7" s="47" t="s">
        <v>11</v>
      </c>
      <c r="U7" s="55"/>
      <c r="V7" s="54" t="s">
        <v>12</v>
      </c>
      <c r="W7" s="55"/>
      <c r="X7" s="38" t="s">
        <v>13</v>
      </c>
      <c r="Y7" s="39" t="s">
        <v>14</v>
      </c>
      <c r="Z7" s="40" t="s">
        <v>54</v>
      </c>
      <c r="AA7" s="37"/>
    </row>
    <row r="8" spans="1:27" ht="5.25" customHeight="1" thickTop="1" x14ac:dyDescent="0.25">
      <c r="A8" s="42"/>
      <c r="B8" s="50"/>
      <c r="C8" s="51"/>
      <c r="D8" s="52"/>
      <c r="E8" s="53"/>
      <c r="F8" s="52"/>
      <c r="G8" s="53"/>
      <c r="H8" s="52"/>
      <c r="I8" s="53"/>
      <c r="J8" s="52"/>
      <c r="K8" s="53"/>
      <c r="L8" s="52"/>
      <c r="M8" s="53"/>
      <c r="N8" s="52"/>
      <c r="O8" s="53"/>
      <c r="P8" s="52"/>
      <c r="Q8" s="53"/>
      <c r="R8" s="52"/>
      <c r="S8" s="53"/>
      <c r="T8" s="52"/>
      <c r="U8" s="56"/>
      <c r="V8" s="63"/>
      <c r="W8" s="56"/>
      <c r="X8" s="7"/>
      <c r="Y8" s="8"/>
      <c r="Z8" s="33"/>
      <c r="AA8" s="3"/>
    </row>
    <row r="9" spans="1:27" ht="57" customHeight="1" x14ac:dyDescent="0.25">
      <c r="A9" s="42"/>
      <c r="B9" s="43" t="s">
        <v>42</v>
      </c>
      <c r="C9" s="44"/>
      <c r="D9" s="45" t="s">
        <v>15</v>
      </c>
      <c r="E9" s="44"/>
      <c r="F9" s="45" t="s">
        <v>15</v>
      </c>
      <c r="G9" s="44"/>
      <c r="H9" s="45" t="s">
        <v>15</v>
      </c>
      <c r="I9" s="44"/>
      <c r="J9" s="45" t="s">
        <v>15</v>
      </c>
      <c r="K9" s="44"/>
      <c r="L9" s="45" t="s">
        <v>15</v>
      </c>
      <c r="M9" s="44"/>
      <c r="N9" s="45" t="s">
        <v>15</v>
      </c>
      <c r="O9" s="44"/>
      <c r="P9" s="45" t="s">
        <v>15</v>
      </c>
      <c r="Q9" s="44"/>
      <c r="R9" s="45" t="s">
        <v>15</v>
      </c>
      <c r="S9" s="44"/>
      <c r="T9" s="45" t="s">
        <v>15</v>
      </c>
      <c r="U9" s="57"/>
      <c r="V9" s="43" t="s">
        <v>56</v>
      </c>
      <c r="W9" s="57"/>
      <c r="X9" s="20" t="s">
        <v>18</v>
      </c>
      <c r="Y9" s="21" t="s">
        <v>15</v>
      </c>
      <c r="Z9" s="35" t="s">
        <v>15</v>
      </c>
      <c r="AA9" s="3"/>
    </row>
    <row r="10" spans="1:27" ht="15.75" x14ac:dyDescent="0.25">
      <c r="A10" s="42"/>
      <c r="B10" s="22" t="str">
        <f>IF(OR(B9="FCX4G",B9="FCX4G2"),"SFP A1:",IF(OR(B9="FCX10G",B9="FCX10G2"),"XFP A1:",""))</f>
        <v>SFP A1:</v>
      </c>
      <c r="C10" s="23">
        <v>3</v>
      </c>
      <c r="D10" s="24" t="str">
        <f>IF(OR(D9="FCX4G",D9="FCX4G2"),"SFP A1:",IF(OR(D9="FCX10G",D9="FCX10G2"),"XFP A1:",""))</f>
        <v/>
      </c>
      <c r="E10" s="25"/>
      <c r="F10" s="24" t="str">
        <f>IF(OR(F9="FCX4G",F9="FCX4G2"),"SFP A1:",IF(OR(F9="FCX10G",F9="FCX10G2"),"XFP A1:",""))</f>
        <v/>
      </c>
      <c r="G10" s="25"/>
      <c r="H10" s="24" t="str">
        <f>IF(OR(H9="FCX4G",H9="FCX4G2"),"SFP A1:",IF(OR(H9="FCX10G",H9="FCX10G2"),"XFP A1:",""))</f>
        <v/>
      </c>
      <c r="I10" s="25"/>
      <c r="J10" s="24" t="str">
        <f>IF(OR(J9="FCX4G",J9="FCX4G2"),"SFP A1:",IF(OR(J9="FCX10G",J9="FCX10G2"),"XFP A1:",""))</f>
        <v/>
      </c>
      <c r="K10" s="25"/>
      <c r="L10" s="24" t="str">
        <f>IF(OR(L9="FCX4G",L9="FCX4G2"),"SFP A1:",IF(OR(L9="FCX10G",L9="FCX10G2"),"XFP A1:",""))</f>
        <v/>
      </c>
      <c r="M10" s="25"/>
      <c r="N10" s="24" t="str">
        <f>IF(OR(N9="FCX4G",N9="FCX4G2"),"SFP A1:",IF(OR(N9="FCX10G",N9="FCX10G2"),"XFP A1:",""))</f>
        <v/>
      </c>
      <c r="O10" s="25"/>
      <c r="P10" s="24" t="str">
        <f>IF(OR(P9="FCX4G",P9="FCX4G2"),"SFP A1:",IF(OR(P9="FCX10G",P9="FCX10G2"),"XFP A1:",""))</f>
        <v/>
      </c>
      <c r="Q10" s="25"/>
      <c r="R10" s="24" t="str">
        <f>IF(OR(R9="FCX4G",R9="FCX4G2"),"SFP A1:",IF(OR(R9="FCX10G",R9="FCX10G2"),"XFP A1:",""))</f>
        <v/>
      </c>
      <c r="S10" s="25"/>
      <c r="T10" s="24" t="str">
        <f>IF(OR(T9="FCX4G",T9="FCX4G2"),"SFP A1:",IF(OR(T9="FCX10G",T9="FCX10G2"),"XFP A1:",""))</f>
        <v/>
      </c>
      <c r="U10" s="25">
        <v>1</v>
      </c>
      <c r="V10" s="22" t="str">
        <f>IF(V9="SCX2e/GS1","SFP 2b:",IF(V9="SCX2e/GS2","SFP 1b:",""))</f>
        <v>SFP 2b:</v>
      </c>
      <c r="W10" s="23">
        <v>0.5</v>
      </c>
      <c r="X10" s="1"/>
      <c r="Y10" s="2"/>
      <c r="Z10" s="33"/>
      <c r="AA10" s="3"/>
    </row>
    <row r="11" spans="1:27" ht="15.75" x14ac:dyDescent="0.25">
      <c r="A11" s="42"/>
      <c r="B11" s="22" t="str">
        <f>IF(OR(B9="FCX4G",B9="FCX4G2"),"SFP A2:",IF(OR(B9="FCX10G",B9="FCX10G2"),"XFP A2:",""))</f>
        <v>SFP A2:</v>
      </c>
      <c r="C11" s="23">
        <v>4</v>
      </c>
      <c r="D11" s="24" t="str">
        <f>IF(OR(D9="FCX4G",D9="FCX4G2"),"SFP A2:",IF(OR(D9="FCX10G",D9="FCX10G2"),"XFP A2:",""))</f>
        <v/>
      </c>
      <c r="E11" s="25"/>
      <c r="F11" s="24" t="str">
        <f>IF(OR(F9="FCX4G",F9="FCX4G2"),"SFP A2:",IF(OR(F9="FCX10G",F9="FCX10G2"),"XFP A2:",""))</f>
        <v/>
      </c>
      <c r="G11" s="25"/>
      <c r="H11" s="24" t="str">
        <f>IF(OR(H9="FCX4G",H9="FCX4G2"),"SFP A2:",IF(OR(H9="FCX10G",H9="FCX10G2"),"XFP A2:",""))</f>
        <v/>
      </c>
      <c r="I11" s="25"/>
      <c r="J11" s="24" t="str">
        <f>IF(OR(J9="FCX4G",J9="FCX4G2"),"SFP A2:",IF(OR(J9="FCX10G",J9="FCX10G2"),"XFP A2:",""))</f>
        <v/>
      </c>
      <c r="K11" s="25"/>
      <c r="L11" s="24" t="str">
        <f>IF(OR(L9="FCX4G",L9="FCX4G2"),"SFP A2:",IF(OR(L9="FCX10G",L9="FCX10G2"),"XFP A2:",""))</f>
        <v/>
      </c>
      <c r="M11" s="25"/>
      <c r="N11" s="24" t="str">
        <f>IF(OR(N9="FCX4G",N9="FCX4G2"),"SFP A2:",IF(OR(N9="FCX10G",N9="FCX10G2"),"XFP A2:",""))</f>
        <v/>
      </c>
      <c r="O11" s="25"/>
      <c r="P11" s="24" t="str">
        <f>IF(OR(P9="FCX4G",P9="FCX4G2"),"SFP A2:",IF(OR(P9="FCX10G",P9="FCX10G2"),"XFP A2:",""))</f>
        <v/>
      </c>
      <c r="Q11" s="25"/>
      <c r="R11" s="24" t="str">
        <f>IF(OR(R9="FCX4G",R9="FCX4G2"),"SFP A2:",IF(OR(R9="FCX10G",R9="FCX10G2"),"XFP A2:",""))</f>
        <v/>
      </c>
      <c r="S11" s="25"/>
      <c r="T11" s="24" t="str">
        <f>IF(OR(T9="FCX4G",T9="FCX4G2"),"SFP A2:",IF(OR(T9="FCX10G",T9="FCX10G2"),"XFP A2:",""))</f>
        <v/>
      </c>
      <c r="U11" s="25">
        <v>2</v>
      </c>
      <c r="V11" s="22" t="str">
        <f>IF(V9="SCX2e/GS2","SFP 2b:","")</f>
        <v/>
      </c>
      <c r="W11" s="23">
        <v>0.5</v>
      </c>
      <c r="X11" s="1"/>
      <c r="Y11" s="2"/>
      <c r="Z11" s="33"/>
      <c r="AA11" s="3"/>
    </row>
    <row r="12" spans="1:27" ht="15.75" x14ac:dyDescent="0.25">
      <c r="A12" s="42"/>
      <c r="B12" s="22" t="str">
        <f>IF(B9="FCX4G2","SFP B1:",IF(B9="FCX10G2","XFP B1:",""))</f>
        <v>SFP B1:</v>
      </c>
      <c r="C12" s="23"/>
      <c r="D12" s="24" t="str">
        <f>IF(D9="FCX4G2","SFP B1:",IF(D9="FCX10G2","XFP B1:",""))</f>
        <v/>
      </c>
      <c r="E12" s="25"/>
      <c r="F12" s="24" t="str">
        <f>IF(F9="FCX4G2","SFP B1:",IF(F9="FCX10G2","XFP B1:",""))</f>
        <v/>
      </c>
      <c r="G12" s="25"/>
      <c r="H12" s="24" t="str">
        <f>IF(H9="FCX4G2","SFP B1:",IF(H9="FCX10G2","XFP B1:",""))</f>
        <v/>
      </c>
      <c r="I12" s="25"/>
      <c r="J12" s="24" t="str">
        <f>IF(J9="FCX4G2","SFP B1:",IF(J9="FCX10G2","XFP B1:",""))</f>
        <v/>
      </c>
      <c r="K12" s="25"/>
      <c r="L12" s="24" t="str">
        <f>IF(L9="FCX4G2","SFP B1:",IF(L9="FCX10G2","XFP B1:",""))</f>
        <v/>
      </c>
      <c r="M12" s="25"/>
      <c r="N12" s="24" t="str">
        <f>IF(N9="FCX4G2","SFP B1:",IF(N9="FCX10G2","XFP B1:",""))</f>
        <v/>
      </c>
      <c r="O12" s="25"/>
      <c r="P12" s="24" t="str">
        <f>IF(P9="FCX4G2","SFP B1:",IF(P9="FCX10G2","XFP B1:",""))</f>
        <v/>
      </c>
      <c r="Q12" s="25"/>
      <c r="R12" s="24" t="str">
        <f>IF(R9="FCX4G2","SFP B1:",IF(R9="FCX10G2","XFP B1:",""))</f>
        <v/>
      </c>
      <c r="S12" s="25"/>
      <c r="T12" s="24" t="str">
        <f>IF(T9="FCX4G2","SFP B1:",IF(T9="FCX10G2","XFP B1:",""))</f>
        <v/>
      </c>
      <c r="U12" s="25">
        <v>3</v>
      </c>
      <c r="V12" s="61"/>
      <c r="W12" s="64"/>
      <c r="X12" s="1"/>
      <c r="Y12" s="2"/>
      <c r="Z12" s="33"/>
      <c r="AA12" s="3"/>
    </row>
    <row r="13" spans="1:27" ht="15.75" thickBot="1" x14ac:dyDescent="0.3">
      <c r="A13" s="42"/>
      <c r="B13" s="26" t="str">
        <f>IF(B9="FCX4G2","SFP B2:",IF(B9="FCX10G2","XFP B2:",""))</f>
        <v>SFP B2:</v>
      </c>
      <c r="C13" s="27"/>
      <c r="D13" s="28" t="str">
        <f>IF(D9="FCX4G2","SFP B2:",IF(D9="FCX10G2","XFP B2:",""))</f>
        <v/>
      </c>
      <c r="E13" s="29"/>
      <c r="F13" s="28" t="str">
        <f>IF(F9="FCX4G2","SFP B2:",IF(F9="FCX10G2","XFP B2:",""))</f>
        <v/>
      </c>
      <c r="G13" s="29"/>
      <c r="H13" s="28" t="str">
        <f>IF(H9="FCX4G2","SFP B2:",IF(H9="FCX10G2","XFP B2:",""))</f>
        <v/>
      </c>
      <c r="I13" s="29"/>
      <c r="J13" s="28" t="str">
        <f>IF(J9="FCX4G2","SFP B2:",IF(J9="FCX10G2","XFP B2:",""))</f>
        <v/>
      </c>
      <c r="K13" s="29"/>
      <c r="L13" s="28" t="str">
        <f>IF(L9="FCX4G2","SFP B2:",IF(L9="FCX10G2","XFP B2:",""))</f>
        <v/>
      </c>
      <c r="M13" s="29"/>
      <c r="N13" s="28" t="str">
        <f>IF(N9="FCX4G2","SFP B2:",IF(N9="FCX10G2","XFP B2:",""))</f>
        <v/>
      </c>
      <c r="O13" s="29"/>
      <c r="P13" s="28" t="str">
        <f>IF(P9="FCX4G2","SFP B2:",IF(P9="FCX10G2","XFP B2:",""))</f>
        <v/>
      </c>
      <c r="Q13" s="29"/>
      <c r="R13" s="28" t="str">
        <f>IF(R9="FCX4G2","SFP B2:",IF(R9="FCX10G2","XFP B2:",""))</f>
        <v/>
      </c>
      <c r="S13" s="29"/>
      <c r="T13" s="28" t="str">
        <f>IF(T9="FCX4G2","SFP B2:",IF(T9="FCX10G2","XFP B2:",""))</f>
        <v/>
      </c>
      <c r="U13" s="29">
        <v>4</v>
      </c>
      <c r="V13" s="62"/>
      <c r="W13" s="65"/>
      <c r="X13" s="9"/>
      <c r="Y13" s="10"/>
      <c r="Z13" s="34"/>
      <c r="AA13" s="3"/>
    </row>
    <row r="14" spans="1:27" ht="15.75" thickTop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3"/>
      <c r="B15" s="49">
        <f>VLOOKUP(B9,$N$19:$Q$37,3,FALSE)+IF(OR(B9="FCX4G",B9="FCX10G"),C10+C11,0)+IF(OR(B9="FCX4G2",B9="FCX10G2"),C10+C11+C12+C13,0)</f>
        <v>9.5</v>
      </c>
      <c r="C15" s="49"/>
      <c r="D15" s="49">
        <f t="shared" ref="D15" si="0">VLOOKUP(D9,$N$19:$Q$37,3,FALSE)+IF(OR(D9="FCX4G",D9="FCX10G"),E10+E11,0)+IF(OR(D9="FCX4G2",D9="FCX10G2"),E10+E11+E12+E13,0)</f>
        <v>0</v>
      </c>
      <c r="E15" s="49"/>
      <c r="F15" s="49">
        <f t="shared" ref="F15" si="1">VLOOKUP(F9,$N$19:$Q$37,3,FALSE)+IF(OR(F9="FCX4G",F9="FCX10G"),G10+G11,0)+IF(OR(F9="FCX4G2",F9="FCX10G2"),G10+G11+G12+G13,0)</f>
        <v>0</v>
      </c>
      <c r="G15" s="49"/>
      <c r="H15" s="49">
        <f t="shared" ref="H15" si="2">VLOOKUP(H9,$N$19:$Q$37,3,FALSE)+IF(OR(H9="FCX4G",H9="FCX10G"),I10+I11,0)+IF(OR(H9="FCX4G2",H9="FCX10G2"),I10+I11+I12+I13,0)</f>
        <v>0</v>
      </c>
      <c r="I15" s="49"/>
      <c r="J15" s="49">
        <f t="shared" ref="J15" si="3">VLOOKUP(J9,$N$19:$Q$37,3,FALSE)+IF(OR(J9="FCX4G",J9="FCX10G"),K10+K11,0)+IF(OR(J9="FCX4G2",J9="FCX10G2"),K10+K11+K12+K13,0)</f>
        <v>0</v>
      </c>
      <c r="K15" s="49"/>
      <c r="L15" s="49">
        <f t="shared" ref="L15" si="4">VLOOKUP(L9,$N$19:$Q$37,3,FALSE)+IF(OR(L9="FCX4G",L9="FCX10G"),M10+M11,0)+IF(OR(L9="FCX4G2",L9="FCX10G2"),M10+M11+M12+M13,0)</f>
        <v>0</v>
      </c>
      <c r="M15" s="49"/>
      <c r="N15" s="49">
        <f t="shared" ref="N15" si="5">VLOOKUP(N9,$N$19:$Q$37,3,FALSE)+IF(OR(N9="FCX4G",N9="FCX10G"),O10+O11,0)+IF(OR(N9="FCX4G2",N9="FCX10G2"),O10+O11+O12+O13,0)</f>
        <v>0</v>
      </c>
      <c r="O15" s="49"/>
      <c r="P15" s="49">
        <f t="shared" ref="P15" si="6">VLOOKUP(P9,$N$19:$Q$37,3,FALSE)+IF(OR(P9="FCX4G",P9="FCX10G"),Q10+Q11,0)+IF(OR(P9="FCX4G2",P9="FCX10G2"),Q10+Q11+Q12+Q13,0)</f>
        <v>0</v>
      </c>
      <c r="Q15" s="49"/>
      <c r="R15" s="49">
        <f t="shared" ref="R15" si="7">VLOOKUP(R9,$N$19:$Q$37,3,FALSE)+IF(OR(R9="FCX4G",R9="FCX10G"),S10+S11,0)+IF(OR(R9="FCX4G2",R9="FCX10G2"),S10+S11+S12+S13,0)</f>
        <v>0</v>
      </c>
      <c r="S15" s="49"/>
      <c r="T15" s="49">
        <f t="shared" ref="T15" si="8">VLOOKUP(T9,$N$19:$Q$37,3,FALSE)+IF(OR(T9="FCX4G",T9="FCX10G"),U10+U11,0)+IF(OR(T9="FCX4G2",T9="FCX10G2"),U10+U11+U12+U13,0)</f>
        <v>0</v>
      </c>
      <c r="U15" s="49"/>
      <c r="V15" s="49">
        <f>VLOOKUP(V9,$R$19:$U$22,3,FALSE)+IF(V9="SCX2e/GS1",W10,0)+IF(V9="SCX2e/GS2",W10+W11,0)</f>
        <v>5</v>
      </c>
      <c r="W15" s="49"/>
      <c r="X15" s="30">
        <f>VLOOKUP(X9,$V$19:$X$21,3,FALSE)</f>
        <v>100</v>
      </c>
      <c r="Y15" s="30">
        <f>VLOOKUP(Y9,$V$19:$X$21,3,FALSE)</f>
        <v>0</v>
      </c>
      <c r="Z15" s="30">
        <f>VLOOKUP(Z9,$R$25:$U$26,3,FALSE)</f>
        <v>0</v>
      </c>
      <c r="AA15" s="3"/>
    </row>
    <row r="16" spans="1:27" x14ac:dyDescent="0.25">
      <c r="A16" s="3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3"/>
      <c r="AA16" s="3"/>
    </row>
    <row r="17" spans="1:27" x14ac:dyDescent="0.25">
      <c r="A17" s="3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"/>
      <c r="AA17" s="3"/>
    </row>
    <row r="18" spans="1:2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1" x14ac:dyDescent="0.35">
      <c r="A19" s="3"/>
      <c r="B19" s="46" t="s">
        <v>20</v>
      </c>
      <c r="C19" s="46"/>
      <c r="D19" s="46"/>
      <c r="E19" s="46"/>
      <c r="F19" s="46"/>
      <c r="G19" s="18"/>
      <c r="H19" s="3"/>
      <c r="I19" s="3"/>
      <c r="J19" s="3"/>
      <c r="K19" s="3"/>
      <c r="L19" s="3"/>
      <c r="M19" s="3"/>
      <c r="N19" s="3" t="s">
        <v>15</v>
      </c>
      <c r="O19" s="3"/>
      <c r="P19" s="3">
        <v>0</v>
      </c>
      <c r="Q19" s="3"/>
      <c r="R19" s="3" t="s">
        <v>15</v>
      </c>
      <c r="S19" s="3"/>
      <c r="T19" s="3">
        <v>0</v>
      </c>
      <c r="U19" s="3"/>
      <c r="V19" s="3" t="s">
        <v>15</v>
      </c>
      <c r="X19" s="3">
        <v>0</v>
      </c>
      <c r="Y19" s="3"/>
      <c r="Z19" s="3"/>
      <c r="AA19" s="3"/>
    </row>
    <row r="20" spans="1:2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 t="s">
        <v>25</v>
      </c>
      <c r="O20" s="3"/>
      <c r="P20" s="12">
        <v>5</v>
      </c>
      <c r="Q20" s="12"/>
      <c r="R20" s="3" t="s">
        <v>16</v>
      </c>
      <c r="S20" s="3"/>
      <c r="T20" s="3">
        <v>6.7</v>
      </c>
      <c r="U20" s="3"/>
      <c r="V20" s="3" t="s">
        <v>18</v>
      </c>
      <c r="X20" s="3">
        <v>100</v>
      </c>
      <c r="Y20" s="3"/>
      <c r="Z20" s="3"/>
      <c r="AA20" s="3"/>
    </row>
    <row r="21" spans="1:27" ht="21" x14ac:dyDescent="0.35">
      <c r="A21" s="3"/>
      <c r="B21" s="46" t="s">
        <v>23</v>
      </c>
      <c r="C21" s="46"/>
      <c r="D21" s="46"/>
      <c r="E21" s="46"/>
      <c r="F21" s="46"/>
      <c r="G21" s="18"/>
      <c r="H21" s="58">
        <f>MAX(X15,Y15)</f>
        <v>100</v>
      </c>
      <c r="I21" s="58"/>
      <c r="J21" s="13"/>
      <c r="K21" s="13"/>
      <c r="L21" s="3"/>
      <c r="M21" s="3"/>
      <c r="N21" s="3" t="s">
        <v>27</v>
      </c>
      <c r="O21" s="3"/>
      <c r="P21" s="12">
        <v>5</v>
      </c>
      <c r="Q21" s="12"/>
      <c r="R21" s="3" t="s">
        <v>56</v>
      </c>
      <c r="S21" s="3"/>
      <c r="T21" s="3">
        <v>4.5</v>
      </c>
      <c r="U21" s="3"/>
      <c r="V21" s="3" t="s">
        <v>19</v>
      </c>
      <c r="X21" s="3">
        <v>100</v>
      </c>
      <c r="Y21" s="3"/>
      <c r="Z21" s="3"/>
      <c r="AA21" s="3"/>
    </row>
    <row r="22" spans="1:27" ht="21" x14ac:dyDescent="0.35">
      <c r="A22" s="3"/>
      <c r="B22" s="18" t="s">
        <v>50</v>
      </c>
      <c r="C22" s="18"/>
      <c r="D22" s="18"/>
      <c r="E22" s="18"/>
      <c r="F22" s="18"/>
      <c r="G22" s="18"/>
      <c r="H22" s="59" t="str">
        <f>IF(AND(X15,Y15),"YES","No")</f>
        <v>No</v>
      </c>
      <c r="I22" s="59"/>
      <c r="J22" s="13"/>
      <c r="K22" s="13"/>
      <c r="L22" s="3"/>
      <c r="M22" s="3"/>
      <c r="N22" s="3" t="s">
        <v>2</v>
      </c>
      <c r="O22" s="3"/>
      <c r="P22" s="12">
        <v>5</v>
      </c>
      <c r="Q22" s="12"/>
      <c r="R22" s="3" t="s">
        <v>57</v>
      </c>
      <c r="S22" s="3"/>
      <c r="T22" s="3">
        <v>4.5</v>
      </c>
      <c r="U22" s="3"/>
      <c r="V22" s="3"/>
      <c r="W22" s="3"/>
      <c r="X22" s="3"/>
      <c r="Y22" s="3"/>
      <c r="Z22" s="3"/>
      <c r="AA22" s="3"/>
    </row>
    <row r="23" spans="1:27" ht="21" x14ac:dyDescent="0.35">
      <c r="A23" s="3"/>
      <c r="B23" s="18"/>
      <c r="C23" s="18"/>
      <c r="D23" s="18"/>
      <c r="E23" s="18"/>
      <c r="F23" s="18"/>
      <c r="G23" s="18"/>
      <c r="H23" s="13"/>
      <c r="I23" s="13"/>
      <c r="J23" s="13"/>
      <c r="K23" s="13"/>
      <c r="L23" s="3"/>
      <c r="M23" s="3"/>
      <c r="N23" s="3" t="s">
        <v>53</v>
      </c>
      <c r="O23" s="3"/>
      <c r="P23" s="12">
        <v>2.1</v>
      </c>
      <c r="Q23" s="12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4" t="s">
        <v>49</v>
      </c>
      <c r="O24" s="14"/>
      <c r="P24" s="12">
        <v>0</v>
      </c>
      <c r="Q24" s="12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1" x14ac:dyDescent="0.35">
      <c r="A25" s="3"/>
      <c r="B25" s="46" t="s">
        <v>22</v>
      </c>
      <c r="C25" s="46"/>
      <c r="D25" s="46"/>
      <c r="E25" s="46"/>
      <c r="F25" s="46"/>
      <c r="G25" s="18"/>
      <c r="H25" s="60">
        <f>SUM(B15:V15)+Z15</f>
        <v>14.5</v>
      </c>
      <c r="I25" s="60"/>
      <c r="J25" s="3"/>
      <c r="K25" s="3"/>
      <c r="L25" s="3"/>
      <c r="M25" s="3"/>
      <c r="N25" s="3" t="s">
        <v>28</v>
      </c>
      <c r="O25" s="3"/>
      <c r="P25" s="12">
        <v>4</v>
      </c>
      <c r="Q25" s="12"/>
      <c r="R25" s="3" t="s">
        <v>15</v>
      </c>
      <c r="S25" s="3"/>
      <c r="T25" s="3">
        <v>0</v>
      </c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 t="s">
        <v>29</v>
      </c>
      <c r="O26" s="3"/>
      <c r="P26" s="12">
        <v>4.17</v>
      </c>
      <c r="Q26" s="12"/>
      <c r="R26" s="3" t="s">
        <v>55</v>
      </c>
      <c r="S26" s="3"/>
      <c r="T26" s="12">
        <v>3.3</v>
      </c>
      <c r="U26" s="3"/>
      <c r="V26" s="3"/>
      <c r="W26" s="3"/>
      <c r="X26" s="3"/>
      <c r="Y26" s="3"/>
      <c r="Z26" s="3"/>
      <c r="AA26" s="3"/>
    </row>
    <row r="27" spans="1:27" ht="21" x14ac:dyDescent="0.35">
      <c r="A27" s="3"/>
      <c r="B27" s="46" t="s">
        <v>21</v>
      </c>
      <c r="C27" s="46"/>
      <c r="D27" s="46"/>
      <c r="E27" s="46"/>
      <c r="F27" s="46"/>
      <c r="G27" s="18"/>
      <c r="H27" s="58">
        <f>H21-H25</f>
        <v>85.5</v>
      </c>
      <c r="I27" s="58"/>
      <c r="J27" s="3"/>
      <c r="K27" s="3"/>
      <c r="L27" s="3"/>
      <c r="M27" s="3"/>
      <c r="N27" s="3" t="s">
        <v>31</v>
      </c>
      <c r="O27" s="3"/>
      <c r="P27" s="12">
        <v>4</v>
      </c>
      <c r="Q27" s="12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 t="s">
        <v>33</v>
      </c>
      <c r="O28" s="3"/>
      <c r="P28" s="12">
        <v>5.9171597633136095</v>
      </c>
      <c r="Q28" s="12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 t="s">
        <v>35</v>
      </c>
      <c r="O29" s="3"/>
      <c r="P29" s="12">
        <v>5.9171597633136095</v>
      </c>
      <c r="Q29" s="12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 t="s">
        <v>34</v>
      </c>
      <c r="O30" s="3"/>
      <c r="P30" s="12">
        <v>8.8495575221238933</v>
      </c>
      <c r="Q30" s="12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 t="s">
        <v>36</v>
      </c>
      <c r="O31" s="3"/>
      <c r="P31" s="12">
        <v>8.8495575221238933</v>
      </c>
      <c r="Q31" s="12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 t="s">
        <v>39</v>
      </c>
      <c r="O32" s="3"/>
      <c r="P32" s="12">
        <v>6.8027210884353737</v>
      </c>
      <c r="Q32" s="12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4" t="s">
        <v>49</v>
      </c>
      <c r="O33" s="14"/>
      <c r="P33" s="12">
        <v>0</v>
      </c>
      <c r="Q33" s="12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 t="s">
        <v>41</v>
      </c>
      <c r="O34" s="3"/>
      <c r="P34" s="12">
        <v>2.2000000000000002</v>
      </c>
      <c r="Q34" s="12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 t="s">
        <v>42</v>
      </c>
      <c r="O35" s="3"/>
      <c r="P35" s="12">
        <v>2.5</v>
      </c>
      <c r="Q35" s="12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 t="s">
        <v>1</v>
      </c>
      <c r="O36" s="3"/>
      <c r="P36" s="12">
        <v>2.2000000000000002</v>
      </c>
      <c r="Q36" s="12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 t="s">
        <v>46</v>
      </c>
      <c r="O37" s="3"/>
      <c r="P37" s="12">
        <v>2.5</v>
      </c>
      <c r="Q37" s="12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2"/>
      <c r="Q38" s="12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2"/>
      <c r="Q39" s="12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N48" s="3"/>
      <c r="O48" s="3"/>
      <c r="P48" s="3"/>
      <c r="Q48" s="3"/>
    </row>
  </sheetData>
  <sheetProtection password="DD0E" sheet="1" objects="1" scenarios="1" selectLockedCells="1"/>
  <dataConsolidate/>
  <mergeCells count="53">
    <mergeCell ref="V7:W7"/>
    <mergeCell ref="V8:W8"/>
    <mergeCell ref="V9:W9"/>
    <mergeCell ref="V15:W15"/>
    <mergeCell ref="B3:E3"/>
    <mergeCell ref="H21:I21"/>
    <mergeCell ref="H22:I22"/>
    <mergeCell ref="B25:F25"/>
    <mergeCell ref="H25:I25"/>
    <mergeCell ref="B27:F27"/>
    <mergeCell ref="H27:I27"/>
    <mergeCell ref="B21:F21"/>
    <mergeCell ref="R15:S15"/>
    <mergeCell ref="T15:U15"/>
    <mergeCell ref="F9:G9"/>
    <mergeCell ref="H9:I9"/>
    <mergeCell ref="J9:K9"/>
    <mergeCell ref="H15:I15"/>
    <mergeCell ref="J15:K15"/>
    <mergeCell ref="L15:M15"/>
    <mergeCell ref="N15:O15"/>
    <mergeCell ref="P15:Q15"/>
    <mergeCell ref="L9:M9"/>
    <mergeCell ref="N9:O9"/>
    <mergeCell ref="P9:Q9"/>
    <mergeCell ref="R9:S9"/>
    <mergeCell ref="T9:U9"/>
    <mergeCell ref="P7:Q7"/>
    <mergeCell ref="R7:S7"/>
    <mergeCell ref="T7:U7"/>
    <mergeCell ref="L8:M8"/>
    <mergeCell ref="N8:O8"/>
    <mergeCell ref="P8:Q8"/>
    <mergeCell ref="R8:S8"/>
    <mergeCell ref="T8:U8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B7:C7"/>
    <mergeCell ref="D7:E7"/>
    <mergeCell ref="B9:C9"/>
    <mergeCell ref="D9:E9"/>
    <mergeCell ref="B19:F19"/>
    <mergeCell ref="F7:G7"/>
    <mergeCell ref="B15:C15"/>
    <mergeCell ref="D15:E15"/>
    <mergeCell ref="F15:G15"/>
  </mergeCells>
  <conditionalFormatting sqref="C10:C11 E10:E11 G10:G11 I10:I11 K10:K11 M10:M11 O10:O11 Q10:Q11 S10:S11 U10:U11">
    <cfRule type="expression" dxfId="3" priority="4">
      <formula>OR(B$9="FCX4G",B$9="FCX4G2",B$9="FCX10G",B$9="FCX10G2")</formula>
    </cfRule>
  </conditionalFormatting>
  <conditionalFormatting sqref="C12:C13 E12:E13 G12:G13 I12:I13 K12:K13 M12:M13 O12:O13 Q12:Q13 S12:S13 U12:U13">
    <cfRule type="expression" dxfId="2" priority="3">
      <formula>OR(B$9="FCX4G2",B$9="FCX10G2")</formula>
    </cfRule>
  </conditionalFormatting>
  <conditionalFormatting sqref="W10">
    <cfRule type="expression" dxfId="1" priority="2">
      <formula>OR(V$9="SCX2e/GS1",V$9="SCX2e/GS2",V$9="FCX10G",V$9="FCX10G2")</formula>
    </cfRule>
  </conditionalFormatting>
  <conditionalFormatting sqref="W11">
    <cfRule type="expression" dxfId="0" priority="1">
      <formula>V$9="SCX2e/GS2"</formula>
    </cfRule>
  </conditionalFormatting>
  <dataValidations count="7">
    <dataValidation type="list" allowBlank="1" showInputMessage="1" showErrorMessage="1" errorTitle="Error" error="This value is NOT allowed." promptTitle="Power Supply" prompt="Select the Power-Supply, planned or installed on this slot." sqref="X9:Y9">
      <formula1>$V$19:$V$21</formula1>
    </dataValidation>
    <dataValidation allowBlank="1" showErrorMessage="1" errorTitle="Error" error="This value is NOT allowed." promptTitle="Agent" prompt="Select the Agent-Card, planned or installed on this slot." sqref="V12:W12"/>
    <dataValidation type="list" allowBlank="1" showInputMessage="1" showErrorMessage="1" errorTitle="Error" error="This value is NOT allowed." promptTitle="LineCard" prompt="Select the LineCard, planned or installed on this slot." sqref="B9 T9 F9 N9 H9 R9 J9 P9 L9 D9">
      <formula1>$N$19:$N$37</formula1>
    </dataValidation>
    <dataValidation type="list" allowBlank="1" showInputMessage="1" showErrorMessage="1" errorTitle="Error" error="This value is NOT allowed." promptTitle="RearSide" prompt="Select the module, planned or installed on the rear." sqref="Z9">
      <formula1>$R$25:$R$26</formula1>
    </dataValidation>
    <dataValidation type="list" allowBlank="1" showInputMessage="1" showErrorMessage="1" errorTitle="Error" error="This value is NOT allowed." promptTitle="Agent" prompt="Select the Agent-Card, planned or installed on this slot." sqref="V9">
      <formula1>$R$19:$R$22</formula1>
    </dataValidation>
    <dataValidation allowBlank="1" showErrorMessage="1" errorTitle="Error" error="This value is NOT allowed." promptTitle="Power Supply" prompt="Select the Power-Supply, planned or installed on this slot." sqref="X10:Y12"/>
    <dataValidation allowBlank="1" showErrorMessage="1" promptTitle="optical Module" prompt="Don't forget to specify the power requirement for the optical modules." sqref="B10:U13 V10:W11"/>
  </dataValidations>
  <hyperlinks>
    <hyperlink ref="B3:D3" location="Instruction!A1" display="(see Instructions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I29" sqref="I29"/>
    </sheetView>
  </sheetViews>
  <sheetFormatPr baseColWidth="10" defaultRowHeight="15" x14ac:dyDescent="0.25"/>
  <cols>
    <col min="1" max="16384" width="11.42578125" style="4"/>
  </cols>
  <sheetData>
    <row r="1" spans="1:8" x14ac:dyDescent="0.25">
      <c r="A1" s="15" t="s">
        <v>24</v>
      </c>
      <c r="B1" s="15"/>
      <c r="C1" s="15" t="s">
        <v>26</v>
      </c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5" t="s">
        <v>25</v>
      </c>
      <c r="B3" s="15"/>
      <c r="C3" s="15">
        <v>2000</v>
      </c>
      <c r="D3" s="16">
        <f>10000/C3</f>
        <v>5</v>
      </c>
      <c r="E3" s="15"/>
      <c r="F3" s="15"/>
      <c r="G3" s="15"/>
      <c r="H3" s="15"/>
    </row>
    <row r="4" spans="1:8" x14ac:dyDescent="0.25">
      <c r="A4" s="15" t="s">
        <v>27</v>
      </c>
      <c r="B4" s="15"/>
      <c r="C4" s="15">
        <v>2000</v>
      </c>
      <c r="D4" s="16">
        <f t="shared" ref="D4:D17" si="0">10000/C4</f>
        <v>5</v>
      </c>
      <c r="E4" s="15"/>
      <c r="F4" s="15"/>
      <c r="G4" s="15"/>
      <c r="H4" s="15"/>
    </row>
    <row r="5" spans="1:8" x14ac:dyDescent="0.25">
      <c r="A5" s="15" t="s">
        <v>2</v>
      </c>
      <c r="B5" s="15"/>
      <c r="C5" s="15">
        <v>2490</v>
      </c>
      <c r="D5" s="16">
        <f t="shared" si="0"/>
        <v>4.0160642570281126</v>
      </c>
      <c r="E5" s="15"/>
      <c r="F5" s="15"/>
      <c r="G5" s="15"/>
      <c r="H5" s="15"/>
    </row>
    <row r="6" spans="1:8" x14ac:dyDescent="0.25">
      <c r="A6" s="15" t="s">
        <v>28</v>
      </c>
      <c r="B6" s="15" t="s">
        <v>32</v>
      </c>
      <c r="C6" s="15">
        <v>3000</v>
      </c>
      <c r="D6" s="16">
        <f t="shared" si="0"/>
        <v>3.3333333333333335</v>
      </c>
      <c r="E6" s="15"/>
      <c r="F6" s="15"/>
      <c r="G6" s="15"/>
      <c r="H6" s="15"/>
    </row>
    <row r="7" spans="1:8" x14ac:dyDescent="0.25">
      <c r="A7" s="15" t="s">
        <v>29</v>
      </c>
      <c r="B7" s="15" t="s">
        <v>30</v>
      </c>
      <c r="C7" s="15">
        <v>1600</v>
      </c>
      <c r="D7" s="16">
        <f t="shared" si="0"/>
        <v>6.25</v>
      </c>
      <c r="E7" s="15"/>
      <c r="F7" s="15"/>
      <c r="G7" s="15"/>
      <c r="H7" s="15"/>
    </row>
    <row r="8" spans="1:8" x14ac:dyDescent="0.25">
      <c r="A8" s="15" t="s">
        <v>31</v>
      </c>
      <c r="B8" s="15" t="s">
        <v>32</v>
      </c>
      <c r="C8" s="15">
        <v>3000</v>
      </c>
      <c r="D8" s="16">
        <f t="shared" si="0"/>
        <v>3.3333333333333335</v>
      </c>
      <c r="E8" s="15"/>
      <c r="F8" s="15"/>
      <c r="G8" s="15"/>
      <c r="H8" s="15"/>
    </row>
    <row r="9" spans="1:8" x14ac:dyDescent="0.25">
      <c r="A9" s="15" t="s">
        <v>33</v>
      </c>
      <c r="B9" s="15" t="s">
        <v>37</v>
      </c>
      <c r="C9" s="15">
        <v>1690</v>
      </c>
      <c r="D9" s="16">
        <f t="shared" si="0"/>
        <v>5.9171597633136095</v>
      </c>
      <c r="E9" s="15"/>
      <c r="F9" s="15"/>
      <c r="G9" s="15"/>
      <c r="H9" s="15"/>
    </row>
    <row r="10" spans="1:8" x14ac:dyDescent="0.25">
      <c r="A10" s="15" t="s">
        <v>35</v>
      </c>
      <c r="B10" s="15" t="s">
        <v>37</v>
      </c>
      <c r="C10" s="15">
        <v>1690</v>
      </c>
      <c r="D10" s="16">
        <f t="shared" si="0"/>
        <v>5.9171597633136095</v>
      </c>
      <c r="E10" s="15"/>
      <c r="F10" s="15"/>
      <c r="G10" s="15"/>
      <c r="H10" s="15"/>
    </row>
    <row r="11" spans="1:8" x14ac:dyDescent="0.25">
      <c r="A11" s="15" t="s">
        <v>34</v>
      </c>
      <c r="B11" s="15" t="s">
        <v>38</v>
      </c>
      <c r="C11" s="15">
        <v>1130</v>
      </c>
      <c r="D11" s="16">
        <f t="shared" si="0"/>
        <v>8.8495575221238933</v>
      </c>
      <c r="E11" s="15"/>
      <c r="F11" s="15"/>
      <c r="G11" s="15"/>
      <c r="H11" s="15"/>
    </row>
    <row r="12" spans="1:8" x14ac:dyDescent="0.25">
      <c r="A12" s="15" t="s">
        <v>36</v>
      </c>
      <c r="B12" s="15" t="s">
        <v>38</v>
      </c>
      <c r="C12" s="15">
        <v>1130</v>
      </c>
      <c r="D12" s="16">
        <f t="shared" si="0"/>
        <v>8.8495575221238933</v>
      </c>
      <c r="E12" s="15"/>
      <c r="F12" s="15"/>
      <c r="G12" s="15"/>
      <c r="H12" s="15"/>
    </row>
    <row r="13" spans="1:8" x14ac:dyDescent="0.25">
      <c r="A13" s="15" t="s">
        <v>39</v>
      </c>
      <c r="B13" s="15" t="s">
        <v>40</v>
      </c>
      <c r="C13" s="15">
        <v>1470</v>
      </c>
      <c r="D13" s="16">
        <f t="shared" si="0"/>
        <v>6.8027210884353737</v>
      </c>
      <c r="E13" s="15"/>
      <c r="F13" s="15"/>
      <c r="G13" s="15"/>
      <c r="H13" s="15"/>
    </row>
    <row r="14" spans="1:8" x14ac:dyDescent="0.25">
      <c r="A14" s="15" t="s">
        <v>41</v>
      </c>
      <c r="B14" s="15" t="s">
        <v>43</v>
      </c>
      <c r="C14" s="15">
        <v>2000</v>
      </c>
      <c r="D14" s="16">
        <f t="shared" si="0"/>
        <v>5</v>
      </c>
      <c r="E14" s="15" t="s">
        <v>44</v>
      </c>
      <c r="F14" s="15" t="s">
        <v>45</v>
      </c>
      <c r="G14" s="15">
        <v>3500</v>
      </c>
      <c r="H14" s="15"/>
    </row>
    <row r="15" spans="1:8" x14ac:dyDescent="0.25">
      <c r="A15" s="15" t="s">
        <v>42</v>
      </c>
      <c r="B15" s="15" t="s">
        <v>43</v>
      </c>
      <c r="C15" s="15">
        <v>1180</v>
      </c>
      <c r="D15" s="16">
        <f t="shared" si="0"/>
        <v>8.4745762711864412</v>
      </c>
      <c r="E15" s="15"/>
      <c r="F15" s="15" t="s">
        <v>45</v>
      </c>
      <c r="G15" s="15">
        <v>1600</v>
      </c>
      <c r="H15" s="15"/>
    </row>
    <row r="16" spans="1:8" x14ac:dyDescent="0.25">
      <c r="A16" s="15" t="s">
        <v>1</v>
      </c>
      <c r="B16" s="15" t="s">
        <v>47</v>
      </c>
      <c r="C16" s="17">
        <v>1000</v>
      </c>
      <c r="D16" s="16">
        <f t="shared" si="0"/>
        <v>10</v>
      </c>
      <c r="E16" s="15"/>
      <c r="F16" s="15" t="s">
        <v>48</v>
      </c>
      <c r="G16" s="17">
        <v>1000</v>
      </c>
      <c r="H16" s="15"/>
    </row>
    <row r="17" spans="1:8" x14ac:dyDescent="0.25">
      <c r="A17" s="15" t="s">
        <v>46</v>
      </c>
      <c r="B17" s="15" t="s">
        <v>47</v>
      </c>
      <c r="C17" s="17">
        <v>1000</v>
      </c>
      <c r="D17" s="16">
        <f t="shared" si="0"/>
        <v>10</v>
      </c>
      <c r="E17" s="15"/>
      <c r="F17" s="15" t="s">
        <v>48</v>
      </c>
      <c r="G17" s="17">
        <v>1000</v>
      </c>
      <c r="H17" s="15"/>
    </row>
    <row r="18" spans="1:8" x14ac:dyDescent="0.25">
      <c r="A18" s="15" t="s">
        <v>16</v>
      </c>
      <c r="B18" s="15"/>
      <c r="C18" s="15"/>
      <c r="D18" s="15">
        <v>6.7</v>
      </c>
      <c r="E18" s="15"/>
      <c r="F18" s="15"/>
      <c r="G18" s="15"/>
      <c r="H18" s="15"/>
    </row>
    <row r="19" spans="1:8" x14ac:dyDescent="0.25">
      <c r="A19" s="15" t="s">
        <v>17</v>
      </c>
      <c r="B19" s="15"/>
      <c r="C19" s="15"/>
      <c r="D19" s="15">
        <v>4.5</v>
      </c>
      <c r="E19" s="15"/>
      <c r="F19" s="15"/>
      <c r="G19" s="15"/>
      <c r="H19" s="15"/>
    </row>
    <row r="20" spans="1:8" x14ac:dyDescent="0.25">
      <c r="A20" s="15"/>
      <c r="B20" s="15"/>
      <c r="C20" s="15"/>
      <c r="D20" s="15"/>
      <c r="E20" s="15"/>
      <c r="F20" s="15"/>
      <c r="G20" s="15"/>
      <c r="H20" s="15"/>
    </row>
    <row r="21" spans="1:8" x14ac:dyDescent="0.25">
      <c r="A21" s="15"/>
      <c r="B21" s="15"/>
      <c r="C21" s="15"/>
      <c r="D21" s="15"/>
      <c r="E21" s="15"/>
      <c r="F21" s="15"/>
      <c r="G21" s="15"/>
      <c r="H21" s="15"/>
    </row>
  </sheetData>
  <sheetProtection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/>
  </sheetViews>
  <sheetFormatPr baseColWidth="10" defaultRowHeight="15" x14ac:dyDescent="0.25"/>
  <cols>
    <col min="1" max="16384" width="11.42578125" style="67"/>
  </cols>
  <sheetData>
    <row r="1" spans="1:1" x14ac:dyDescent="0.25">
      <c r="A1" s="68"/>
    </row>
    <row r="19" spans="20:20" x14ac:dyDescent="0.25">
      <c r="T19" s="66"/>
    </row>
  </sheetData>
  <sheetProtection password="DD0E" sheet="1" objects="1" scenarios="1" selectLockedCell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CalcSheet SRX10</vt:lpstr>
      <vt:lpstr>HelpSheet</vt:lpstr>
      <vt:lpstr>Instruction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Zimmermann</dc:creator>
  <cp:lastModifiedBy>Andreas Zimmermann</cp:lastModifiedBy>
  <dcterms:created xsi:type="dcterms:W3CDTF">2012-01-24T10:52:38Z</dcterms:created>
  <dcterms:modified xsi:type="dcterms:W3CDTF">2012-12-17T11:48:55Z</dcterms:modified>
</cp:coreProperties>
</file>